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haljevic\Documents\SVEUČILIŠTE\Planiranje 2023.-2025\Konačni planovi za usvajanje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 s="1"/>
  <c r="G6" i="1" s="1"/>
  <c r="E106" i="1" l="1"/>
  <c r="E105" i="1" s="1"/>
  <c r="E104" i="1" s="1"/>
  <c r="C105" i="1"/>
  <c r="D105" i="1" s="1"/>
  <c r="C104" i="1" l="1"/>
  <c r="D104" i="1" s="1"/>
  <c r="E91" i="1"/>
  <c r="E93" i="1"/>
  <c r="E102" i="1"/>
  <c r="E100" i="1"/>
  <c r="E99" i="1" s="1"/>
  <c r="E98" i="1" s="1"/>
  <c r="G82" i="1"/>
  <c r="F82" i="1"/>
  <c r="E87" i="1"/>
  <c r="E83" i="1"/>
  <c r="E82" i="1" s="1"/>
  <c r="E81" i="1" s="1"/>
  <c r="E78" i="1"/>
  <c r="G79" i="1"/>
  <c r="G78" i="1" s="1"/>
  <c r="F79" i="1"/>
  <c r="F78" i="1" s="1"/>
  <c r="E79" i="1"/>
  <c r="G75" i="1"/>
  <c r="F75" i="1"/>
  <c r="E75" i="1"/>
  <c r="G69" i="1"/>
  <c r="F69" i="1"/>
  <c r="F68" i="1" s="1"/>
  <c r="E69" i="1"/>
  <c r="E90" i="1" l="1"/>
  <c r="E89" i="1" s="1"/>
  <c r="E68" i="1"/>
  <c r="G68" i="1"/>
  <c r="D86" i="1"/>
  <c r="D57" i="1"/>
  <c r="D56" i="1"/>
  <c r="D44" i="1"/>
  <c r="D74" i="1"/>
  <c r="D73" i="1"/>
  <c r="D72" i="1"/>
  <c r="D80" i="1"/>
  <c r="D76" i="1"/>
  <c r="F32" i="1"/>
  <c r="E32" i="1"/>
  <c r="G28" i="1"/>
  <c r="G27" i="1" s="1"/>
  <c r="F28" i="1"/>
  <c r="F27" i="1" s="1"/>
  <c r="E28" i="1"/>
  <c r="C28" i="1"/>
  <c r="G25" i="1" l="1"/>
  <c r="F25" i="1"/>
  <c r="E25" i="1"/>
  <c r="G22" i="1"/>
  <c r="F22" i="1"/>
  <c r="E22" i="1"/>
  <c r="E21" i="1" s="1"/>
  <c r="G46" i="1"/>
  <c r="F46" i="1"/>
  <c r="E46" i="1"/>
  <c r="G40" i="1"/>
  <c r="F40" i="1"/>
  <c r="F39" i="1" l="1"/>
  <c r="G39" i="1"/>
  <c r="F21" i="1"/>
  <c r="F20" i="1" s="1"/>
  <c r="G21" i="1"/>
  <c r="G20" i="1" s="1"/>
  <c r="G52" i="1"/>
  <c r="F52" i="1"/>
  <c r="E52" i="1"/>
  <c r="G58" i="1"/>
  <c r="F58" i="1"/>
  <c r="E58" i="1"/>
  <c r="G51" i="1" l="1"/>
  <c r="G38" i="1" s="1"/>
  <c r="E51" i="1"/>
  <c r="F51" i="1"/>
  <c r="F38" i="1" s="1"/>
  <c r="E49" i="1"/>
  <c r="E40" i="1"/>
  <c r="E39" i="1" l="1"/>
  <c r="E38" i="1" s="1"/>
  <c r="G17" i="1"/>
  <c r="F17" i="1"/>
  <c r="E17" i="1"/>
  <c r="G13" i="1" l="1"/>
  <c r="G12" i="1" s="1"/>
  <c r="G11" i="1" s="1"/>
  <c r="G5" i="1" s="1"/>
  <c r="F13" i="1"/>
  <c r="F12" i="1" s="1"/>
  <c r="F11" i="1" s="1"/>
  <c r="E13" i="1"/>
  <c r="E12" i="1" s="1"/>
  <c r="E11" i="1" s="1"/>
  <c r="F8" i="1"/>
  <c r="F7" i="1" s="1"/>
  <c r="F6" i="1" s="1"/>
  <c r="F5" i="1" s="1"/>
  <c r="E8" i="1"/>
  <c r="E7" i="1" s="1"/>
  <c r="E6" i="1" s="1"/>
  <c r="C83" i="1" l="1"/>
  <c r="C69" i="1" l="1"/>
  <c r="C52" i="1" l="1"/>
  <c r="C79" i="1" l="1"/>
  <c r="C78" i="1" l="1"/>
  <c r="D78" i="1" s="1"/>
  <c r="D79" i="1"/>
  <c r="C75" i="1"/>
  <c r="C46" i="1"/>
  <c r="C32" i="1" l="1"/>
  <c r="C25" i="1"/>
  <c r="D25" i="1" s="1"/>
  <c r="C13" i="1"/>
  <c r="D103" i="1"/>
  <c r="C17" i="1" l="1"/>
  <c r="D30" i="1"/>
  <c r="D29" i="1"/>
  <c r="D24" i="1"/>
  <c r="D23" i="1"/>
  <c r="D19" i="1"/>
  <c r="D18" i="1"/>
  <c r="D9" i="1"/>
  <c r="C12" i="1" l="1"/>
  <c r="C11" i="1" s="1"/>
  <c r="D17" i="1"/>
  <c r="D16" i="1"/>
  <c r="D15" i="1"/>
  <c r="C102" i="1" l="1"/>
  <c r="D94" i="1"/>
  <c r="C93" i="1"/>
  <c r="D93" i="1" s="1"/>
  <c r="D92" i="1"/>
  <c r="C91" i="1"/>
  <c r="D91" i="1" s="1"/>
  <c r="D88" i="1"/>
  <c r="C87" i="1"/>
  <c r="D87" i="1" s="1"/>
  <c r="D85" i="1"/>
  <c r="D84" i="1"/>
  <c r="D83" i="1"/>
  <c r="D77" i="1"/>
  <c r="D75" i="1"/>
  <c r="D71" i="1"/>
  <c r="D70" i="1"/>
  <c r="D69" i="1"/>
  <c r="D67" i="1"/>
  <c r="C66" i="1"/>
  <c r="D66" i="1" s="1"/>
  <c r="D65" i="1"/>
  <c r="D64" i="1"/>
  <c r="D63" i="1"/>
  <c r="C62" i="1"/>
  <c r="D62" i="1" s="1"/>
  <c r="D60" i="1"/>
  <c r="D59" i="1"/>
  <c r="C58" i="1"/>
  <c r="D58" i="1" s="1"/>
  <c r="D55" i="1"/>
  <c r="D54" i="1"/>
  <c r="D53" i="1"/>
  <c r="D48" i="1"/>
  <c r="D47" i="1"/>
  <c r="D46" i="1"/>
  <c r="D45" i="1"/>
  <c r="D43" i="1"/>
  <c r="D42" i="1"/>
  <c r="D41" i="1"/>
  <c r="C40" i="1"/>
  <c r="D40" i="1" s="1"/>
  <c r="D37" i="1"/>
  <c r="D36" i="1"/>
  <c r="C35" i="1"/>
  <c r="D35" i="1" s="1"/>
  <c r="D33" i="1"/>
  <c r="D32" i="1"/>
  <c r="C22" i="1"/>
  <c r="D14" i="1"/>
  <c r="D13" i="1"/>
  <c r="D12" i="1"/>
  <c r="D11" i="1"/>
  <c r="D10" i="1"/>
  <c r="C8" i="1"/>
  <c r="D102" i="1" l="1"/>
  <c r="C99" i="1"/>
  <c r="C98" i="1" s="1"/>
  <c r="D98" i="1" s="1"/>
  <c r="D52" i="1"/>
  <c r="C51" i="1"/>
  <c r="D8" i="1"/>
  <c r="C7" i="1"/>
  <c r="D22" i="1"/>
  <c r="C21" i="1"/>
  <c r="D28" i="1"/>
  <c r="C27" i="1"/>
  <c r="C82" i="1"/>
  <c r="D21" i="1"/>
  <c r="C68" i="1"/>
  <c r="D68" i="1" s="1"/>
  <c r="C61" i="1"/>
  <c r="D61" i="1" s="1"/>
  <c r="C39" i="1"/>
  <c r="D27" i="1"/>
  <c r="C34" i="1"/>
  <c r="D34" i="1" s="1"/>
  <c r="D51" i="1"/>
  <c r="C90" i="1"/>
  <c r="D99" i="1"/>
  <c r="C38" i="1" l="1"/>
  <c r="C20" i="1"/>
  <c r="D20" i="1" s="1"/>
  <c r="C6" i="1"/>
  <c r="D7" i="1"/>
  <c r="D90" i="1"/>
  <c r="C89" i="1"/>
  <c r="D89" i="1" s="1"/>
  <c r="D82" i="1"/>
  <c r="C81" i="1"/>
  <c r="D81" i="1" s="1"/>
  <c r="D39" i="1"/>
  <c r="D26" i="1"/>
  <c r="D6" i="1" l="1"/>
  <c r="C5" i="1"/>
  <c r="D5" i="1" s="1"/>
  <c r="D38" i="1"/>
  <c r="E27" i="1"/>
  <c r="E20" i="1" s="1"/>
  <c r="E5" i="1" s="1"/>
</calcChain>
</file>

<file path=xl/sharedStrings.xml><?xml version="1.0" encoding="utf-8"?>
<sst xmlns="http://schemas.openxmlformats.org/spreadsheetml/2006/main" count="213" uniqueCount="72">
  <si>
    <t>U HRK</t>
  </si>
  <si>
    <t>U EUR</t>
  </si>
  <si>
    <t/>
  </si>
  <si>
    <t>Tekući plan 
2022.</t>
  </si>
  <si>
    <t>Plan za 2023.</t>
  </si>
  <si>
    <t>Projekcija 
za 2024.</t>
  </si>
  <si>
    <t>Projekcija 
za 2025.</t>
  </si>
  <si>
    <t>A621001</t>
  </si>
  <si>
    <t>REDOVNA DJELATNOST SVEUČILIŠTA U ZAGREBU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</si>
  <si>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</si>
  <si>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</si>
  <si>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</si>
  <si>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</si>
  <si>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</si>
  <si>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</si>
  <si>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</si>
  <si>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</si>
  <si>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</si>
  <si>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</si>
  <si>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A679078</t>
  </si>
  <si>
    <t>EU PROJEKTI SVEUČILIŠTA U ZAGREBU (IZ EVIDENCIJSKIH PRIHODA)</t>
  </si>
  <si>
    <t>51</t>
  </si>
  <si>
    <t>Pomoći EU</t>
  </si>
  <si>
    <t>52</t>
  </si>
  <si>
    <t>Ostale pomoći</t>
  </si>
  <si>
    <t>4</t>
  </si>
  <si>
    <t>Rashodi za nabavu nefinancijske imovine</t>
  </si>
  <si>
    <t>42</t>
  </si>
  <si>
    <t>Rashodi za nabavu proizvedene dugotrajne imovine</t>
  </si>
  <si>
    <t>61</t>
  </si>
  <si>
    <t>Donacije</t>
  </si>
  <si>
    <t>A679088</t>
  </si>
  <si>
    <t>REDOVNA DJELATNOST SVEUČILIŠTA U ZAGREBU (IZ EVIDENCIJSKIH PRIHODA)</t>
  </si>
  <si>
    <t>Vlastiti prihodi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</si>
  <si>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</si>
  <si>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</si>
  <si>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</si>
  <si>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</si>
  <si>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</si>
  <si>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</si>
  <si>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43</t>
  </si>
  <si>
    <t>Ostali prihodi za posebne namjene</t>
  </si>
  <si>
    <t>K679084</t>
  </si>
  <si>
    <t>OP KONKURENTNOST I KOHEZIJA 2014.-2020., PRIORITET 1, 9 i 10</t>
  </si>
  <si>
    <t>563</t>
  </si>
  <si>
    <t>Europski fond za regionalni razvoj (EFRR</t>
  </si>
  <si>
    <t>K679116</t>
  </si>
  <si>
    <t>OBNOVA INFRASTRUKTURE I OPREME U PODRUČJU OBRAZOVANJA OŠTEĆENE POTRESOM</t>
  </si>
  <si>
    <t>5761</t>
  </si>
  <si>
    <t>Fond solidarnosti Europske unije – potre</t>
  </si>
  <si>
    <t>K679122</t>
  </si>
  <si>
    <t>581</t>
  </si>
  <si>
    <t>Mehanizam za oporavak i otpornost</t>
  </si>
  <si>
    <t>1829 SVEUČILIŠTE  U ZAGREBU FAKULTET STROJARSTVA I BRODOGRADNJE</t>
  </si>
  <si>
    <t>SVEUČILIŠTE U ZAGREBU FAKULTET STROJARSTVA I BRODOGRADNJE</t>
  </si>
  <si>
    <t>38</t>
  </si>
  <si>
    <t>Ostali rashodi</t>
  </si>
  <si>
    <t>71</t>
  </si>
  <si>
    <t>Prihodi od nefinancijske imovine i nadoknade štete s osnova osiguranja</t>
  </si>
  <si>
    <t>36</t>
  </si>
  <si>
    <t>Pomoći dane u inoztemstvo i unutar općeg proračuna</t>
  </si>
  <si>
    <t>54</t>
  </si>
  <si>
    <t>Izdaci za financijsku imovinu i otplate zajmova</t>
  </si>
  <si>
    <t>Izdaci za otplatu glavnice primljenih kredita i zajmova</t>
  </si>
  <si>
    <t>Sredstva učešća u pomoći</t>
  </si>
  <si>
    <t>rashodi poslovanja</t>
  </si>
  <si>
    <t>MEHANIZAM ZA OPORAVAK I OTPORNOST</t>
  </si>
  <si>
    <t>A621181</t>
  </si>
  <si>
    <t>PRAVOMOĆNE SUDSKE PRESUDE</t>
  </si>
  <si>
    <t>Dekan</t>
  </si>
  <si>
    <t>Prof.dr.sc. Zdenko Tonković</t>
  </si>
  <si>
    <t>Zagreb, 01.12.2022.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</si>
</sst>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" fontId="2" fillId="4" borderId="1" applyNumberFormat="0" applyProtection="0">
      <alignment vertical="center"/>
    </xf>
    <xf numFmtId="0" fontId="2" fillId="5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1" quotePrefix="1" applyNumberFormat="1" applyFont="1">
      <alignment horizontal="left" vertical="center" indent="1"/>
    </xf>
    <xf numFmtId="0" fontId="3" fillId="2" borderId="1" xfId="2" quotePrefix="1" applyNumberFormat="1" applyFont="1" applyAlignment="1">
      <alignment horizontal="left" vertical="center" wrapText="1" indent="1"/>
    </xf>
    <xf numFmtId="0" fontId="4" fillId="5" borderId="1" xfId="5" quotePrefix="1" applyFont="1" applyAlignment="1">
      <alignment horizontal="left" vertical="center" indent="4"/>
    </xf>
    <xf numFmtId="3" fontId="4" fillId="4" borderId="1" xfId="4" applyNumberFormat="1" applyFont="1">
      <alignment vertical="center"/>
    </xf>
    <xf numFmtId="0" fontId="2" fillId="6" borderId="1" xfId="6" quotePrefix="1" applyAlignment="1">
      <alignment horizontal="left" vertical="center" indent="5"/>
    </xf>
    <xf numFmtId="0" fontId="2" fillId="6" borderId="1" xfId="6" quotePrefix="1">
      <alignment horizontal="left" vertical="center" indent="1"/>
    </xf>
    <xf numFmtId="3" fontId="2" fillId="4" borderId="1" xfId="4" applyNumberFormat="1">
      <alignment vertical="center"/>
    </xf>
    <xf numFmtId="0" fontId="2" fillId="6" borderId="1" xfId="6" quotePrefix="1" applyAlignment="1">
      <alignment horizontal="left" vertical="center" indent="7"/>
    </xf>
    <xf numFmtId="0" fontId="2" fillId="6" borderId="1" xfId="6" quotePrefix="1" applyAlignment="1">
      <alignment horizontal="left" vertical="center" indent="8"/>
    </xf>
    <xf numFmtId="0" fontId="2" fillId="6" borderId="1" xfId="6" quotePrefix="1" applyAlignment="1">
      <alignment horizontal="left" vertical="center" indent="9"/>
    </xf>
    <xf numFmtId="3" fontId="2" fillId="0" borderId="1" xfId="7" applyNumberFormat="1">
      <alignment horizontal="right" vertical="center"/>
    </xf>
    <xf numFmtId="0" fontId="4" fillId="5" borderId="1" xfId="5" quotePrefix="1" applyFont="1" applyAlignment="1">
      <alignment horizontal="left" vertical="center" wrapText="1" indent="1"/>
    </xf>
    <xf numFmtId="0" fontId="2" fillId="6" borderId="1" xfId="6" quotePrefix="1" applyAlignment="1">
      <alignment horizontal="left" vertical="center" wrapText="1" indent="1"/>
    </xf>
  </cellXfs>
  <cellStyles count="8">
    <cellStyle name="Normal" xfId="0" builtinId="0"/>
    <cellStyle name="SAPBEXaggData" xfId="4"/>
    <cellStyle name="SAPBEXchaText" xfId="1"/>
    <cellStyle name="SAPBEXHLevel1" xfId="3"/>
    <cellStyle name="SAPBEXHLevel2" xfId="5"/>
    <cellStyle name="SAPBEXHLevel3" xfId="6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topLeftCell="A82" workbookViewId="0">
      <selection activeCell="B116" sqref="B116"/>
    </sheetView>
  </sheetViews>
  <sheetFormatPr defaultRowHeight="15" x14ac:dyDescent="0.25"/>
  <cols>
    <col min="1" max="1" width="14.85546875" customWidth="1"/>
    <col min="2" max="2" width="48.85546875" customWidth="1"/>
    <col min="3" max="3" width="17.140625" customWidth="1"/>
    <col min="4" max="4" width="11.85546875" customWidth="1"/>
    <col min="5" max="5" width="11.28515625" customWidth="1"/>
    <col min="6" max="6" width="12" customWidth="1"/>
    <col min="7" max="7" width="12.42578125" customWidth="1"/>
  </cols>
  <sheetData>
    <row r="1" spans="1:7" x14ac:dyDescent="0.25">
      <c r="B1" t="s">
        <v>53</v>
      </c>
    </row>
    <row r="3" spans="1:7" x14ac:dyDescent="0.25">
      <c r="C3" s="1" t="s">
        <v>0</v>
      </c>
      <c r="D3" s="1" t="s">
        <v>1</v>
      </c>
      <c r="E3" s="1" t="s">
        <v>1</v>
      </c>
      <c r="F3" s="1" t="s">
        <v>1</v>
      </c>
      <c r="G3" s="1" t="s">
        <v>1</v>
      </c>
    </row>
    <row r="4" spans="1:7" ht="45" x14ac:dyDescent="0.25">
      <c r="A4" s="2" t="s">
        <v>2</v>
      </c>
      <c r="B4" s="2" t="s">
        <v>2</v>
      </c>
      <c r="C4" s="3" t="s">
        <v>3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8.5" x14ac:dyDescent="0.25">
      <c r="A5" s="4">
        <v>1829</v>
      </c>
      <c r="B5" s="13" t="s">
        <v>54</v>
      </c>
      <c r="C5" s="5">
        <f>C6+C11+C20+C38+C81+C89+C98+C104</f>
        <v>295653761</v>
      </c>
      <c r="D5" s="5">
        <f t="shared" ref="D5:D81" si="0">+C5/7.5345</f>
        <v>39239997.478266641</v>
      </c>
      <c r="E5" s="5">
        <f>E6+E11+E20+E38+E81+E89+E98+E104</f>
        <v>34696118</v>
      </c>
      <c r="F5" s="5">
        <f>F6+F11+F20+F38+F81+F89+F98+F104</f>
        <v>18554993</v>
      </c>
      <c r="G5" s="5">
        <f>G6+G11+G20+G38+G81+G89+G98+G104</f>
        <v>17120749</v>
      </c>
    </row>
    <row r="6" spans="1:7" x14ac:dyDescent="0.25">
      <c r="A6" s="6" t="s">
        <v>7</v>
      </c>
      <c r="B6" s="7" t="s">
        <v>8</v>
      </c>
      <c r="C6" s="8">
        <f>C7</f>
        <v>72342113</v>
      </c>
      <c r="D6" s="8">
        <f t="shared" si="0"/>
        <v>9601448.4040082283</v>
      </c>
      <c r="E6" s="8">
        <f t="shared" ref="E6:G7" si="1">E7</f>
        <v>11758265</v>
      </c>
      <c r="F6" s="8">
        <f t="shared" si="1"/>
        <v>11814114</v>
      </c>
      <c r="G6" s="8">
        <f t="shared" si="1"/>
        <v>11870248</v>
      </c>
    </row>
    <row r="7" spans="1:7" x14ac:dyDescent="0.25">
      <c r="A7" s="9" t="s">
        <v>9</v>
      </c>
      <c r="B7" s="7" t="s">
        <v>10</v>
      </c>
      <c r="C7" s="8">
        <f>C8</f>
        <v>72342113</v>
      </c>
      <c r="D7" s="8">
        <f t="shared" si="0"/>
        <v>9601448.4040082283</v>
      </c>
      <c r="E7" s="8">
        <f t="shared" si="1"/>
        <v>11758265</v>
      </c>
      <c r="F7" s="8">
        <f t="shared" si="1"/>
        <v>11814114</v>
      </c>
      <c r="G7" s="8">
        <f t="shared" si="1"/>
        <v>11870248</v>
      </c>
    </row>
    <row r="8" spans="1:7" x14ac:dyDescent="0.25">
      <c r="A8" s="10" t="s">
        <v>11</v>
      </c>
      <c r="B8" s="7" t="s">
        <v>12</v>
      </c>
      <c r="C8" s="8">
        <f>+C9+C10</f>
        <v>72342113</v>
      </c>
      <c r="D8" s="8">
        <f t="shared" si="0"/>
        <v>9601448.4040082283</v>
      </c>
      <c r="E8" s="8">
        <f>+E9+E10</f>
        <v>11758265</v>
      </c>
      <c r="F8" s="8">
        <f>+F9+F10</f>
        <v>11814114</v>
      </c>
      <c r="G8" s="8">
        <f>+G9+G10</f>
        <v>11870248</v>
      </c>
    </row>
    <row r="9" spans="1:7" x14ac:dyDescent="0.25">
      <c r="A9" s="11" t="s">
        <v>13</v>
      </c>
      <c r="B9" s="7" t="s">
        <v>14</v>
      </c>
      <c r="C9" s="12">
        <v>70200684</v>
      </c>
      <c r="D9" s="12">
        <f t="shared" si="0"/>
        <v>9317231.9331077039</v>
      </c>
      <c r="E9" s="12">
        <v>11394126</v>
      </c>
      <c r="F9" s="12">
        <v>11448245</v>
      </c>
      <c r="G9" s="12">
        <v>11502641</v>
      </c>
    </row>
    <row r="10" spans="1:7" x14ac:dyDescent="0.25">
      <c r="A10" s="11" t="s">
        <v>15</v>
      </c>
      <c r="B10" s="7" t="s">
        <v>16</v>
      </c>
      <c r="C10" s="12">
        <v>2141429</v>
      </c>
      <c r="D10" s="12">
        <f t="shared" si="0"/>
        <v>284216.47090052423</v>
      </c>
      <c r="E10" s="12">
        <v>364139</v>
      </c>
      <c r="F10" s="12">
        <v>365869</v>
      </c>
      <c r="G10" s="12">
        <v>367607</v>
      </c>
    </row>
    <row r="11" spans="1:7" x14ac:dyDescent="0.25">
      <c r="A11" s="6" t="s">
        <v>17</v>
      </c>
      <c r="B11" s="7" t="s">
        <v>18</v>
      </c>
      <c r="C11" s="8">
        <f>C12</f>
        <v>6359795</v>
      </c>
      <c r="D11" s="8">
        <f t="shared" si="0"/>
        <v>844089.85334129666</v>
      </c>
      <c r="E11" s="8">
        <f>E12</f>
        <v>854094</v>
      </c>
      <c r="F11" s="8">
        <f>F12</f>
        <v>854094</v>
      </c>
      <c r="G11" s="8">
        <f>G12</f>
        <v>854094</v>
      </c>
    </row>
    <row r="12" spans="1:7" x14ac:dyDescent="0.25">
      <c r="A12" s="9" t="s">
        <v>9</v>
      </c>
      <c r="B12" s="7" t="s">
        <v>10</v>
      </c>
      <c r="C12" s="8">
        <f>C13+C17</f>
        <v>6359795</v>
      </c>
      <c r="D12" s="8">
        <f t="shared" si="0"/>
        <v>844089.85334129666</v>
      </c>
      <c r="E12" s="8">
        <f>E13+E17</f>
        <v>854094</v>
      </c>
      <c r="F12" s="8">
        <f>F13+F17</f>
        <v>854094</v>
      </c>
      <c r="G12" s="8">
        <f>G13+G17</f>
        <v>854094</v>
      </c>
    </row>
    <row r="13" spans="1:7" x14ac:dyDescent="0.25">
      <c r="A13" s="10" t="s">
        <v>11</v>
      </c>
      <c r="B13" s="7" t="s">
        <v>12</v>
      </c>
      <c r="C13" s="8">
        <f>C14+C15+C16</f>
        <v>5466645</v>
      </c>
      <c r="D13" s="8">
        <f t="shared" si="0"/>
        <v>725548.47700577346</v>
      </c>
      <c r="E13" s="8">
        <f>E14+E15+E16</f>
        <v>788631</v>
      </c>
      <c r="F13" s="8">
        <f>F14+F15+F16</f>
        <v>788631</v>
      </c>
      <c r="G13" s="8">
        <f>G14+G15+G16</f>
        <v>788631</v>
      </c>
    </row>
    <row r="14" spans="1:7" x14ac:dyDescent="0.25">
      <c r="A14" s="11" t="s">
        <v>15</v>
      </c>
      <c r="B14" s="7" t="s">
        <v>16</v>
      </c>
      <c r="C14" s="12">
        <v>5463145</v>
      </c>
      <c r="D14" s="12">
        <f t="shared" si="0"/>
        <v>725083.94717632222</v>
      </c>
      <c r="E14" s="12">
        <v>788300</v>
      </c>
      <c r="F14" s="12">
        <v>788300</v>
      </c>
      <c r="G14" s="12">
        <v>788300</v>
      </c>
    </row>
    <row r="15" spans="1:7" x14ac:dyDescent="0.25">
      <c r="A15" s="11" t="s">
        <v>34</v>
      </c>
      <c r="B15" s="7" t="s">
        <v>35</v>
      </c>
      <c r="C15" s="12">
        <v>1000</v>
      </c>
      <c r="D15" s="12">
        <f t="shared" si="0"/>
        <v>132.72280841462606</v>
      </c>
      <c r="E15" s="12">
        <v>54</v>
      </c>
      <c r="F15" s="12">
        <v>54</v>
      </c>
      <c r="G15" s="12">
        <v>54</v>
      </c>
    </row>
    <row r="16" spans="1:7" x14ac:dyDescent="0.25">
      <c r="A16" s="11" t="s">
        <v>55</v>
      </c>
      <c r="B16" s="7" t="s">
        <v>56</v>
      </c>
      <c r="C16" s="12">
        <v>2500</v>
      </c>
      <c r="D16" s="12">
        <f t="shared" si="0"/>
        <v>331.80702103656512</v>
      </c>
      <c r="E16" s="12">
        <v>277</v>
      </c>
      <c r="F16" s="12">
        <v>277</v>
      </c>
      <c r="G16" s="12">
        <v>277</v>
      </c>
    </row>
    <row r="17" spans="1:7" x14ac:dyDescent="0.25">
      <c r="A17" s="11">
        <v>4</v>
      </c>
      <c r="B17" s="7" t="s">
        <v>26</v>
      </c>
      <c r="C17" s="8">
        <f>C18+C19</f>
        <v>893150</v>
      </c>
      <c r="D17" s="8">
        <f t="shared" si="0"/>
        <v>118541.37633552325</v>
      </c>
      <c r="E17" s="8">
        <f>E18+E19</f>
        <v>65463</v>
      </c>
      <c r="F17" s="8">
        <f>F18+F19</f>
        <v>65463</v>
      </c>
      <c r="G17" s="8">
        <f>G18+G19</f>
        <v>65463</v>
      </c>
    </row>
    <row r="18" spans="1:7" x14ac:dyDescent="0.25">
      <c r="A18" s="11" t="s">
        <v>38</v>
      </c>
      <c r="B18" s="7" t="s">
        <v>39</v>
      </c>
      <c r="C18" s="12">
        <v>50350</v>
      </c>
      <c r="D18" s="12">
        <f t="shared" si="0"/>
        <v>6682.5934036764211</v>
      </c>
      <c r="E18" s="12"/>
      <c r="F18" s="12"/>
      <c r="G18" s="12"/>
    </row>
    <row r="19" spans="1:7" x14ac:dyDescent="0.25">
      <c r="A19" s="11" t="s">
        <v>27</v>
      </c>
      <c r="B19" s="7" t="s">
        <v>28</v>
      </c>
      <c r="C19" s="12">
        <v>842800</v>
      </c>
      <c r="D19" s="12">
        <f t="shared" si="0"/>
        <v>111858.78293184683</v>
      </c>
      <c r="E19" s="12">
        <v>65463</v>
      </c>
      <c r="F19" s="12">
        <v>65463</v>
      </c>
      <c r="G19" s="12">
        <v>65463</v>
      </c>
    </row>
    <row r="20" spans="1:7" x14ac:dyDescent="0.25">
      <c r="A20" s="6" t="s">
        <v>19</v>
      </c>
      <c r="B20" s="7" t="s">
        <v>20</v>
      </c>
      <c r="C20" s="8">
        <f>C21+C27+C34</f>
        <v>18609323</v>
      </c>
      <c r="D20" s="8">
        <f t="shared" si="0"/>
        <v>2469881.6112548942</v>
      </c>
      <c r="E20" s="8">
        <f>E21+E27+E34</f>
        <v>4977159</v>
      </c>
      <c r="F20" s="8">
        <f>F21+F27+F34</f>
        <v>1806628</v>
      </c>
      <c r="G20" s="8">
        <f>G21+G27+G34</f>
        <v>296247</v>
      </c>
    </row>
    <row r="21" spans="1:7" x14ac:dyDescent="0.25">
      <c r="A21" s="9" t="s">
        <v>21</v>
      </c>
      <c r="B21" s="7" t="s">
        <v>22</v>
      </c>
      <c r="C21" s="8">
        <f>C22+C25</f>
        <v>2613527</v>
      </c>
      <c r="D21" s="8">
        <f t="shared" si="0"/>
        <v>346874.64330745238</v>
      </c>
      <c r="E21" s="8">
        <f>E22+E25</f>
        <v>381290</v>
      </c>
      <c r="F21" s="8">
        <f>F22+F25</f>
        <v>202200</v>
      </c>
      <c r="G21" s="8">
        <f>G22+G25</f>
        <v>143156</v>
      </c>
    </row>
    <row r="22" spans="1:7" x14ac:dyDescent="0.25">
      <c r="A22" s="10" t="s">
        <v>11</v>
      </c>
      <c r="B22" s="7" t="s">
        <v>12</v>
      </c>
      <c r="C22" s="8">
        <f>+C23+C24</f>
        <v>2499027</v>
      </c>
      <c r="D22" s="8">
        <f t="shared" si="0"/>
        <v>331677.88174397766</v>
      </c>
      <c r="E22" s="8">
        <f>+E23+E24</f>
        <v>354290</v>
      </c>
      <c r="F22" s="8">
        <f>+F23+F24</f>
        <v>202200</v>
      </c>
      <c r="G22" s="8">
        <f>+G23+G24</f>
        <v>143156</v>
      </c>
    </row>
    <row r="23" spans="1:7" x14ac:dyDescent="0.25">
      <c r="A23" s="11" t="s">
        <v>13</v>
      </c>
      <c r="B23" s="7" t="s">
        <v>14</v>
      </c>
      <c r="C23" s="12">
        <v>1021009</v>
      </c>
      <c r="D23" s="12">
        <f t="shared" si="0"/>
        <v>135511.18189660893</v>
      </c>
      <c r="E23" s="12">
        <v>155800</v>
      </c>
      <c r="F23" s="12">
        <v>88800</v>
      </c>
      <c r="G23" s="12">
        <v>65125</v>
      </c>
    </row>
    <row r="24" spans="1:7" x14ac:dyDescent="0.25">
      <c r="A24" s="11" t="s">
        <v>15</v>
      </c>
      <c r="B24" s="7" t="s">
        <v>16</v>
      </c>
      <c r="C24" s="12">
        <v>1478018</v>
      </c>
      <c r="D24" s="12">
        <f t="shared" si="0"/>
        <v>196166.69984736876</v>
      </c>
      <c r="E24" s="12">
        <v>198490</v>
      </c>
      <c r="F24" s="12">
        <v>113400</v>
      </c>
      <c r="G24" s="12">
        <v>78031</v>
      </c>
    </row>
    <row r="25" spans="1:7" x14ac:dyDescent="0.25">
      <c r="A25" s="11">
        <v>4</v>
      </c>
      <c r="B25" s="7" t="s">
        <v>26</v>
      </c>
      <c r="C25" s="8">
        <f>C26</f>
        <v>114500</v>
      </c>
      <c r="D25" s="8">
        <f t="shared" si="0"/>
        <v>15196.761563474682</v>
      </c>
      <c r="E25" s="8">
        <f>E26</f>
        <v>27000</v>
      </c>
      <c r="F25" s="8">
        <f>F26</f>
        <v>0</v>
      </c>
      <c r="G25" s="8">
        <f>G26</f>
        <v>0</v>
      </c>
    </row>
    <row r="26" spans="1:7" x14ac:dyDescent="0.25">
      <c r="A26" s="11" t="s">
        <v>27</v>
      </c>
      <c r="B26" s="7" t="s">
        <v>28</v>
      </c>
      <c r="C26" s="12">
        <v>114500</v>
      </c>
      <c r="D26" s="12">
        <f t="shared" si="0"/>
        <v>15196.761563474682</v>
      </c>
      <c r="E26" s="12">
        <v>27000</v>
      </c>
      <c r="F26" s="12"/>
      <c r="G26" s="12"/>
    </row>
    <row r="27" spans="1:7" x14ac:dyDescent="0.25">
      <c r="A27" s="9" t="s">
        <v>23</v>
      </c>
      <c r="B27" s="7" t="s">
        <v>24</v>
      </c>
      <c r="C27" s="8">
        <f>C28+C32</f>
        <v>15995796</v>
      </c>
      <c r="D27" s="8">
        <f t="shared" si="0"/>
        <v>2123006.9679474416</v>
      </c>
      <c r="E27" s="8">
        <f>E28+E32</f>
        <v>4595869</v>
      </c>
      <c r="F27" s="8">
        <f>F28+F32</f>
        <v>1604428</v>
      </c>
      <c r="G27" s="8">
        <f>G28+G32</f>
        <v>153091</v>
      </c>
    </row>
    <row r="28" spans="1:7" x14ac:dyDescent="0.25">
      <c r="A28" s="10" t="s">
        <v>11</v>
      </c>
      <c r="B28" s="7" t="s">
        <v>12</v>
      </c>
      <c r="C28" s="8">
        <f>+C29+C30+C31</f>
        <v>4654962</v>
      </c>
      <c r="D28" s="8">
        <f t="shared" si="0"/>
        <v>617819.62970336445</v>
      </c>
      <c r="E28" s="8">
        <f>+E29+E30+E31</f>
        <v>2377021</v>
      </c>
      <c r="F28" s="8">
        <f>+F29+F30+F31</f>
        <v>277199</v>
      </c>
      <c r="G28" s="8">
        <f>+G29+G30+G31</f>
        <v>153091</v>
      </c>
    </row>
    <row r="29" spans="1:7" x14ac:dyDescent="0.25">
      <c r="A29" s="11" t="s">
        <v>13</v>
      </c>
      <c r="B29" s="7" t="s">
        <v>14</v>
      </c>
      <c r="C29" s="12">
        <v>1754749</v>
      </c>
      <c r="D29" s="12">
        <f t="shared" si="0"/>
        <v>232895.21534275665</v>
      </c>
      <c r="E29" s="12">
        <v>437896</v>
      </c>
      <c r="F29" s="12">
        <v>268883</v>
      </c>
      <c r="G29" s="12">
        <v>148499</v>
      </c>
    </row>
    <row r="30" spans="1:7" x14ac:dyDescent="0.25">
      <c r="A30" s="11" t="s">
        <v>15</v>
      </c>
      <c r="B30" s="7" t="s">
        <v>16</v>
      </c>
      <c r="C30" s="12">
        <v>2900213</v>
      </c>
      <c r="D30" s="12">
        <f t="shared" si="0"/>
        <v>384924.41436060786</v>
      </c>
      <c r="E30" s="12">
        <v>1876558</v>
      </c>
      <c r="F30" s="12">
        <v>8316</v>
      </c>
      <c r="G30" s="12">
        <v>4592</v>
      </c>
    </row>
    <row r="31" spans="1:7" x14ac:dyDescent="0.25">
      <c r="A31" s="11" t="s">
        <v>59</v>
      </c>
      <c r="B31" s="7" t="s">
        <v>60</v>
      </c>
      <c r="C31" s="12"/>
      <c r="D31" s="12"/>
      <c r="E31" s="12">
        <v>62567</v>
      </c>
      <c r="F31" s="12"/>
      <c r="G31" s="12"/>
    </row>
    <row r="32" spans="1:7" x14ac:dyDescent="0.25">
      <c r="A32" s="10" t="s">
        <v>25</v>
      </c>
      <c r="B32" s="7" t="s">
        <v>26</v>
      </c>
      <c r="C32" s="8">
        <f>C33</f>
        <v>11340834</v>
      </c>
      <c r="D32" s="8">
        <f t="shared" si="0"/>
        <v>1505187.3382440771</v>
      </c>
      <c r="E32" s="8">
        <f>E33</f>
        <v>2218848</v>
      </c>
      <c r="F32" s="8">
        <f>F33</f>
        <v>1327229</v>
      </c>
      <c r="G32" s="8"/>
    </row>
    <row r="33" spans="1:7" x14ac:dyDescent="0.25">
      <c r="A33" s="11" t="s">
        <v>27</v>
      </c>
      <c r="B33" s="7" t="s">
        <v>28</v>
      </c>
      <c r="C33" s="12">
        <v>11340834</v>
      </c>
      <c r="D33" s="12">
        <f t="shared" si="0"/>
        <v>1505187.3382440771</v>
      </c>
      <c r="E33" s="12">
        <v>2218848</v>
      </c>
      <c r="F33" s="12">
        <v>1327229</v>
      </c>
      <c r="G33" s="12"/>
    </row>
    <row r="34" spans="1:7" x14ac:dyDescent="0.25">
      <c r="A34" s="9" t="s">
        <v>29</v>
      </c>
      <c r="B34" s="7" t="s">
        <v>30</v>
      </c>
      <c r="C34" s="8">
        <f>+C35</f>
        <v>0</v>
      </c>
      <c r="D34" s="8">
        <f t="shared" si="0"/>
        <v>0</v>
      </c>
      <c r="E34" s="8"/>
      <c r="F34" s="8"/>
      <c r="G34" s="8"/>
    </row>
    <row r="35" spans="1:7" x14ac:dyDescent="0.25">
      <c r="A35" s="10" t="s">
        <v>11</v>
      </c>
      <c r="B35" s="7" t="s">
        <v>12</v>
      </c>
      <c r="C35" s="8">
        <f>+C36+C37</f>
        <v>0</v>
      </c>
      <c r="D35" s="8">
        <f t="shared" si="0"/>
        <v>0</v>
      </c>
      <c r="E35" s="8"/>
      <c r="F35" s="8"/>
      <c r="G35" s="8"/>
    </row>
    <row r="36" spans="1:7" x14ac:dyDescent="0.25">
      <c r="A36" s="11" t="s">
        <v>13</v>
      </c>
      <c r="B36" s="7" t="s">
        <v>14</v>
      </c>
      <c r="C36" s="12"/>
      <c r="D36" s="12">
        <f t="shared" si="0"/>
        <v>0</v>
      </c>
      <c r="E36" s="12"/>
      <c r="F36" s="12"/>
      <c r="G36" s="12"/>
    </row>
    <row r="37" spans="1:7" x14ac:dyDescent="0.25">
      <c r="A37" s="11" t="s">
        <v>15</v>
      </c>
      <c r="B37" s="7" t="s">
        <v>16</v>
      </c>
      <c r="C37" s="12"/>
      <c r="D37" s="12">
        <f t="shared" si="0"/>
        <v>0</v>
      </c>
      <c r="E37" s="12"/>
      <c r="F37" s="12"/>
      <c r="G37" s="12"/>
    </row>
    <row r="38" spans="1:7" ht="22.5" x14ac:dyDescent="0.25">
      <c r="A38" s="6" t="s">
        <v>31</v>
      </c>
      <c r="B38" s="14" t="s">
        <v>32</v>
      </c>
      <c r="C38" s="8">
        <f>C39+C51+C61+C68+C78</f>
        <v>21152651</v>
      </c>
      <c r="D38" s="8">
        <f t="shared" si="0"/>
        <v>2807439.2461344479</v>
      </c>
      <c r="E38" s="8">
        <f>E39+E51+E61+E68+E78</f>
        <v>5065068</v>
      </c>
      <c r="F38" s="8">
        <f>F39+F51+F61+F68+F78</f>
        <v>4037005</v>
      </c>
      <c r="G38" s="8">
        <f>G39+G51+G61+G68+G78</f>
        <v>4057008</v>
      </c>
    </row>
    <row r="39" spans="1:7" x14ac:dyDescent="0.25">
      <c r="A39" s="9" t="s">
        <v>13</v>
      </c>
      <c r="B39" s="7" t="s">
        <v>33</v>
      </c>
      <c r="C39" s="8">
        <f>+C40+C46</f>
        <v>10701735</v>
      </c>
      <c r="D39" s="8">
        <f t="shared" si="0"/>
        <v>1420364.3241090982</v>
      </c>
      <c r="E39" s="8">
        <f>E40+E46+E49</f>
        <v>2482167</v>
      </c>
      <c r="F39" s="8">
        <f>F40+F46+F49</f>
        <v>1434493</v>
      </c>
      <c r="G39" s="8">
        <f>G40+G46+G49</f>
        <v>1434493</v>
      </c>
    </row>
    <row r="40" spans="1:7" x14ac:dyDescent="0.25">
      <c r="A40" s="10" t="s">
        <v>11</v>
      </c>
      <c r="B40" s="7" t="s">
        <v>12</v>
      </c>
      <c r="C40" s="8">
        <f>SUM(C41:C45)</f>
        <v>9860320</v>
      </c>
      <c r="D40" s="8">
        <f t="shared" si="0"/>
        <v>1308689.3622669056</v>
      </c>
      <c r="E40" s="8">
        <f>E41+E42+E43+E44+E45</f>
        <v>1290716</v>
      </c>
      <c r="F40" s="8">
        <f>F41+F42+F43+F44+F45</f>
        <v>1304824</v>
      </c>
      <c r="G40" s="8">
        <f>G41+G42+G43+G44+G45</f>
        <v>1304824</v>
      </c>
    </row>
    <row r="41" spans="1:7" x14ac:dyDescent="0.25">
      <c r="A41" s="11" t="s">
        <v>13</v>
      </c>
      <c r="B41" s="7" t="s">
        <v>14</v>
      </c>
      <c r="C41" s="12">
        <v>808690</v>
      </c>
      <c r="D41" s="12">
        <f t="shared" si="0"/>
        <v>107331.60793682394</v>
      </c>
      <c r="E41" s="12">
        <v>85087</v>
      </c>
      <c r="F41" s="12">
        <v>85087</v>
      </c>
      <c r="G41" s="12">
        <v>85087</v>
      </c>
    </row>
    <row r="42" spans="1:7" x14ac:dyDescent="0.25">
      <c r="A42" s="11" t="s">
        <v>15</v>
      </c>
      <c r="B42" s="7" t="s">
        <v>16</v>
      </c>
      <c r="C42" s="12">
        <v>8886780</v>
      </c>
      <c r="D42" s="12">
        <f t="shared" si="0"/>
        <v>1179478.3993629306</v>
      </c>
      <c r="E42" s="12">
        <v>1153678</v>
      </c>
      <c r="F42" s="12">
        <v>1167786</v>
      </c>
      <c r="G42" s="12">
        <v>1167786</v>
      </c>
    </row>
    <row r="43" spans="1:7" x14ac:dyDescent="0.25">
      <c r="A43" s="11" t="s">
        <v>34</v>
      </c>
      <c r="B43" s="7" t="s">
        <v>35</v>
      </c>
      <c r="C43" s="12">
        <v>120850</v>
      </c>
      <c r="D43" s="12">
        <f t="shared" si="0"/>
        <v>16039.551396907558</v>
      </c>
      <c r="E43" s="12">
        <v>16019</v>
      </c>
      <c r="F43" s="12">
        <v>16019</v>
      </c>
      <c r="G43" s="12">
        <v>16019</v>
      </c>
    </row>
    <row r="44" spans="1:7" x14ac:dyDescent="0.25">
      <c r="A44" s="11" t="s">
        <v>55</v>
      </c>
      <c r="B44" s="7" t="s">
        <v>56</v>
      </c>
      <c r="C44" s="12">
        <v>7500</v>
      </c>
      <c r="D44" s="12">
        <f t="shared" si="0"/>
        <v>995.4210631096953</v>
      </c>
      <c r="E44" s="12">
        <v>23226</v>
      </c>
      <c r="F44" s="12">
        <v>23226</v>
      </c>
      <c r="G44" s="12">
        <v>23226</v>
      </c>
    </row>
    <row r="45" spans="1:7" x14ac:dyDescent="0.25">
      <c r="A45" s="11" t="s">
        <v>36</v>
      </c>
      <c r="B45" s="7" t="s">
        <v>37</v>
      </c>
      <c r="C45" s="12">
        <v>36500</v>
      </c>
      <c r="D45" s="12">
        <f t="shared" si="0"/>
        <v>4844.3825071338506</v>
      </c>
      <c r="E45" s="12">
        <v>12706</v>
      </c>
      <c r="F45" s="12">
        <v>12706</v>
      </c>
      <c r="G45" s="12">
        <v>12706</v>
      </c>
    </row>
    <row r="46" spans="1:7" x14ac:dyDescent="0.25">
      <c r="A46" s="10" t="s">
        <v>25</v>
      </c>
      <c r="B46" s="7" t="s">
        <v>26</v>
      </c>
      <c r="C46" s="8">
        <f>C47+C48</f>
        <v>841415</v>
      </c>
      <c r="D46" s="8">
        <f t="shared" si="0"/>
        <v>111674.96184219257</v>
      </c>
      <c r="E46" s="8">
        <f>E47+E48</f>
        <v>129669</v>
      </c>
      <c r="F46" s="8">
        <f>F47+F48</f>
        <v>129669</v>
      </c>
      <c r="G46" s="8">
        <f>G47+G48</f>
        <v>129669</v>
      </c>
    </row>
    <row r="47" spans="1:7" x14ac:dyDescent="0.25">
      <c r="A47" s="11" t="s">
        <v>38</v>
      </c>
      <c r="B47" s="7" t="s">
        <v>39</v>
      </c>
      <c r="C47" s="12">
        <v>25750</v>
      </c>
      <c r="D47" s="12">
        <f t="shared" si="0"/>
        <v>3417.6123166766206</v>
      </c>
      <c r="E47" s="12">
        <v>1418</v>
      </c>
      <c r="F47" s="12">
        <v>1418</v>
      </c>
      <c r="G47" s="12">
        <v>1418</v>
      </c>
    </row>
    <row r="48" spans="1:7" x14ac:dyDescent="0.25">
      <c r="A48" s="11" t="s">
        <v>27</v>
      </c>
      <c r="B48" s="7" t="s">
        <v>28</v>
      </c>
      <c r="C48" s="12">
        <v>815665</v>
      </c>
      <c r="D48" s="12">
        <f t="shared" si="0"/>
        <v>108257.34952551595</v>
      </c>
      <c r="E48" s="12">
        <v>128251</v>
      </c>
      <c r="F48" s="12">
        <v>128251</v>
      </c>
      <c r="G48" s="12">
        <v>128251</v>
      </c>
    </row>
    <row r="49" spans="1:7" x14ac:dyDescent="0.25">
      <c r="A49" s="10">
        <v>5</v>
      </c>
      <c r="B49" s="7" t="s">
        <v>62</v>
      </c>
      <c r="C49" s="8"/>
      <c r="D49" s="8"/>
      <c r="E49" s="8">
        <f>E50</f>
        <v>1061782</v>
      </c>
      <c r="F49" s="8"/>
      <c r="G49" s="8"/>
    </row>
    <row r="50" spans="1:7" x14ac:dyDescent="0.25">
      <c r="A50" s="11" t="s">
        <v>61</v>
      </c>
      <c r="B50" s="7" t="s">
        <v>63</v>
      </c>
      <c r="C50" s="12"/>
      <c r="D50" s="12"/>
      <c r="E50" s="12">
        <v>1061782</v>
      </c>
      <c r="F50" s="12"/>
      <c r="G50" s="12"/>
    </row>
    <row r="51" spans="1:7" x14ac:dyDescent="0.25">
      <c r="A51" s="9" t="s">
        <v>40</v>
      </c>
      <c r="B51" s="7" t="s">
        <v>41</v>
      </c>
      <c r="C51" s="8">
        <f>C52+C58</f>
        <v>3383572</v>
      </c>
      <c r="D51" s="8">
        <f t="shared" si="0"/>
        <v>449077.17831309309</v>
      </c>
      <c r="E51" s="8">
        <f>E52+E58</f>
        <v>496597</v>
      </c>
      <c r="F51" s="8">
        <f>F52+F58</f>
        <v>496597</v>
      </c>
      <c r="G51" s="8">
        <f>G52+G58</f>
        <v>496597</v>
      </c>
    </row>
    <row r="52" spans="1:7" x14ac:dyDescent="0.25">
      <c r="A52" s="10" t="s">
        <v>11</v>
      </c>
      <c r="B52" s="7" t="s">
        <v>12</v>
      </c>
      <c r="C52" s="8">
        <f>+C53+C54+C55+C56+C57</f>
        <v>2196305</v>
      </c>
      <c r="D52" s="8">
        <f t="shared" si="0"/>
        <v>291499.76773508528</v>
      </c>
      <c r="E52" s="8">
        <f>+E53+E54+E55+E56+E57</f>
        <v>412696</v>
      </c>
      <c r="F52" s="8">
        <f>+F53+F54+F55+F56+F57</f>
        <v>412696</v>
      </c>
      <c r="G52" s="8">
        <f>+G53+G54+G55+G56+G57</f>
        <v>412696</v>
      </c>
    </row>
    <row r="53" spans="1:7" x14ac:dyDescent="0.25">
      <c r="A53" s="11" t="s">
        <v>13</v>
      </c>
      <c r="B53" s="7" t="s">
        <v>14</v>
      </c>
      <c r="C53" s="12"/>
      <c r="D53" s="12">
        <f t="shared" si="0"/>
        <v>0</v>
      </c>
      <c r="E53" s="12">
        <v>19871</v>
      </c>
      <c r="F53" s="12">
        <v>20261</v>
      </c>
      <c r="G53" s="12">
        <v>20657</v>
      </c>
    </row>
    <row r="54" spans="1:7" x14ac:dyDescent="0.25">
      <c r="A54" s="11" t="s">
        <v>15</v>
      </c>
      <c r="B54" s="7" t="s">
        <v>16</v>
      </c>
      <c r="C54" s="12">
        <v>1712235</v>
      </c>
      <c r="D54" s="12">
        <f t="shared" si="0"/>
        <v>227252.63786581723</v>
      </c>
      <c r="E54" s="12">
        <v>366878</v>
      </c>
      <c r="F54" s="12">
        <v>366488</v>
      </c>
      <c r="G54" s="12">
        <v>366092</v>
      </c>
    </row>
    <row r="55" spans="1:7" x14ac:dyDescent="0.25">
      <c r="A55" s="11" t="s">
        <v>34</v>
      </c>
      <c r="B55" s="7" t="s">
        <v>35</v>
      </c>
      <c r="C55" s="12">
        <v>500</v>
      </c>
      <c r="D55" s="12">
        <f t="shared" si="0"/>
        <v>66.361404207313029</v>
      </c>
      <c r="E55" s="12">
        <v>66</v>
      </c>
      <c r="F55" s="12">
        <v>66</v>
      </c>
      <c r="G55" s="12">
        <v>66</v>
      </c>
    </row>
    <row r="56" spans="1:7" x14ac:dyDescent="0.25">
      <c r="A56" s="11" t="s">
        <v>36</v>
      </c>
      <c r="B56" s="7" t="s">
        <v>37</v>
      </c>
      <c r="C56" s="12">
        <v>310000</v>
      </c>
      <c r="D56" s="12">
        <f t="shared" si="0"/>
        <v>41144.070608534072</v>
      </c>
      <c r="E56" s="12">
        <v>20572</v>
      </c>
      <c r="F56" s="12">
        <v>20572</v>
      </c>
      <c r="G56" s="12">
        <v>20572</v>
      </c>
    </row>
    <row r="57" spans="1:7" x14ac:dyDescent="0.25">
      <c r="A57" s="11" t="s">
        <v>55</v>
      </c>
      <c r="B57" s="7" t="s">
        <v>56</v>
      </c>
      <c r="C57" s="12">
        <v>173570</v>
      </c>
      <c r="D57" s="12">
        <f t="shared" si="0"/>
        <v>23036.697856526644</v>
      </c>
      <c r="E57" s="12">
        <v>5309</v>
      </c>
      <c r="F57" s="12">
        <v>5309</v>
      </c>
      <c r="G57" s="12">
        <v>5309</v>
      </c>
    </row>
    <row r="58" spans="1:7" x14ac:dyDescent="0.25">
      <c r="A58" s="10" t="s">
        <v>25</v>
      </c>
      <c r="B58" s="7" t="s">
        <v>26</v>
      </c>
      <c r="C58" s="8">
        <f>+C59+C60</f>
        <v>1187267</v>
      </c>
      <c r="D58" s="8">
        <f t="shared" si="0"/>
        <v>157577.41057800781</v>
      </c>
      <c r="E58" s="8">
        <f>+E59+E60</f>
        <v>83901</v>
      </c>
      <c r="F58" s="8">
        <f>+F59+F60</f>
        <v>83901</v>
      </c>
      <c r="G58" s="8">
        <f>+G59+G60</f>
        <v>83901</v>
      </c>
    </row>
    <row r="59" spans="1:7" x14ac:dyDescent="0.25">
      <c r="A59" s="11" t="s">
        <v>38</v>
      </c>
      <c r="B59" s="7" t="s">
        <v>39</v>
      </c>
      <c r="C59" s="12">
        <v>115780</v>
      </c>
      <c r="D59" s="12">
        <f t="shared" si="0"/>
        <v>15366.646758245404</v>
      </c>
      <c r="E59" s="12">
        <v>5367</v>
      </c>
      <c r="F59" s="12">
        <v>5367</v>
      </c>
      <c r="G59" s="12">
        <v>5367</v>
      </c>
    </row>
    <row r="60" spans="1:7" x14ac:dyDescent="0.25">
      <c r="A60" s="11" t="s">
        <v>27</v>
      </c>
      <c r="B60" s="7" t="s">
        <v>28</v>
      </c>
      <c r="C60" s="12">
        <v>1071487</v>
      </c>
      <c r="D60" s="12">
        <f t="shared" si="0"/>
        <v>142210.76381976242</v>
      </c>
      <c r="E60" s="12">
        <v>78534</v>
      </c>
      <c r="F60" s="12">
        <v>78534</v>
      </c>
      <c r="G60" s="12">
        <v>78534</v>
      </c>
    </row>
    <row r="61" spans="1:7" x14ac:dyDescent="0.25">
      <c r="A61" s="9" t="s">
        <v>23</v>
      </c>
      <c r="B61" s="7" t="s">
        <v>24</v>
      </c>
      <c r="C61" s="8">
        <f>+C62+C66</f>
        <v>0</v>
      </c>
      <c r="D61" s="8">
        <f t="shared" si="0"/>
        <v>0</v>
      </c>
      <c r="E61" s="8"/>
      <c r="F61" s="8"/>
      <c r="G61" s="8"/>
    </row>
    <row r="62" spans="1:7" x14ac:dyDescent="0.25">
      <c r="A62" s="10" t="s">
        <v>11</v>
      </c>
      <c r="B62" s="7" t="s">
        <v>12</v>
      </c>
      <c r="C62" s="8">
        <f>+C63+C64+C65</f>
        <v>0</v>
      </c>
      <c r="D62" s="8">
        <f t="shared" si="0"/>
        <v>0</v>
      </c>
      <c r="E62" s="8"/>
      <c r="F62" s="8"/>
      <c r="G62" s="8"/>
    </row>
    <row r="63" spans="1:7" x14ac:dyDescent="0.25">
      <c r="A63" s="11" t="s">
        <v>13</v>
      </c>
      <c r="B63" s="7" t="s">
        <v>14</v>
      </c>
      <c r="C63" s="12"/>
      <c r="D63" s="12">
        <f t="shared" si="0"/>
        <v>0</v>
      </c>
      <c r="E63" s="12"/>
      <c r="F63" s="12"/>
      <c r="G63" s="12"/>
    </row>
    <row r="64" spans="1:7" x14ac:dyDescent="0.25">
      <c r="A64" s="11" t="s">
        <v>15</v>
      </c>
      <c r="B64" s="7" t="s">
        <v>16</v>
      </c>
      <c r="C64" s="12"/>
      <c r="D64" s="12">
        <f t="shared" si="0"/>
        <v>0</v>
      </c>
      <c r="E64" s="12"/>
      <c r="F64" s="12"/>
      <c r="G64" s="12"/>
    </row>
    <row r="65" spans="1:7" x14ac:dyDescent="0.25">
      <c r="A65" s="11" t="s">
        <v>36</v>
      </c>
      <c r="B65" s="7" t="s">
        <v>37</v>
      </c>
      <c r="C65" s="12"/>
      <c r="D65" s="12">
        <f t="shared" si="0"/>
        <v>0</v>
      </c>
      <c r="E65" s="12"/>
      <c r="F65" s="12"/>
      <c r="G65" s="12"/>
    </row>
    <row r="66" spans="1:7" x14ac:dyDescent="0.25">
      <c r="A66" s="10" t="s">
        <v>25</v>
      </c>
      <c r="B66" s="7" t="s">
        <v>26</v>
      </c>
      <c r="C66" s="8">
        <f>+C67</f>
        <v>0</v>
      </c>
      <c r="D66" s="8">
        <f t="shared" si="0"/>
        <v>0</v>
      </c>
      <c r="E66" s="8"/>
      <c r="F66" s="8"/>
      <c r="G66" s="8"/>
    </row>
    <row r="67" spans="1:7" x14ac:dyDescent="0.25">
      <c r="A67" s="11" t="s">
        <v>27</v>
      </c>
      <c r="B67" s="7" t="s">
        <v>28</v>
      </c>
      <c r="C67" s="12"/>
      <c r="D67" s="12">
        <f t="shared" si="0"/>
        <v>0</v>
      </c>
      <c r="E67" s="12"/>
      <c r="F67" s="12"/>
      <c r="G67" s="12"/>
    </row>
    <row r="68" spans="1:7" x14ac:dyDescent="0.25">
      <c r="A68" s="9" t="s">
        <v>29</v>
      </c>
      <c r="B68" s="7" t="s">
        <v>30</v>
      </c>
      <c r="C68" s="8">
        <f>+C69+C75</f>
        <v>7042344</v>
      </c>
      <c r="D68" s="8">
        <f t="shared" si="0"/>
        <v>934679.6735018912</v>
      </c>
      <c r="E68" s="8">
        <f>+E69+E75</f>
        <v>2082986</v>
      </c>
      <c r="F68" s="8">
        <f>+F69+F75</f>
        <v>2102597</v>
      </c>
      <c r="G68" s="8">
        <f>+G69+G75</f>
        <v>2122600</v>
      </c>
    </row>
    <row r="69" spans="1:7" x14ac:dyDescent="0.25">
      <c r="A69" s="10" t="s">
        <v>11</v>
      </c>
      <c r="B69" s="7" t="s">
        <v>12</v>
      </c>
      <c r="C69" s="8">
        <f>+C70+C71+C72+C73+C74</f>
        <v>6061274</v>
      </c>
      <c r="D69" s="8">
        <f t="shared" si="0"/>
        <v>804469.30785055412</v>
      </c>
      <c r="E69" s="8">
        <f>+E70+E71+E72+E73+E74</f>
        <v>1550904</v>
      </c>
      <c r="F69" s="8">
        <f>+F70+F71+F72+F73+F74</f>
        <v>1570515</v>
      </c>
      <c r="G69" s="8">
        <f>+G70+G71+G72+G73+G74</f>
        <v>1590518</v>
      </c>
    </row>
    <row r="70" spans="1:7" x14ac:dyDescent="0.25">
      <c r="A70" s="11" t="s">
        <v>13</v>
      </c>
      <c r="B70" s="7" t="s">
        <v>14</v>
      </c>
      <c r="C70" s="12">
        <v>3302080</v>
      </c>
      <c r="D70" s="12">
        <f t="shared" si="0"/>
        <v>438261.33120976837</v>
      </c>
      <c r="E70" s="12">
        <v>992481</v>
      </c>
      <c r="F70" s="12">
        <v>1012092</v>
      </c>
      <c r="G70" s="12">
        <v>1032095</v>
      </c>
    </row>
    <row r="71" spans="1:7" x14ac:dyDescent="0.25">
      <c r="A71" s="11" t="s">
        <v>15</v>
      </c>
      <c r="B71" s="7" t="s">
        <v>16</v>
      </c>
      <c r="C71" s="12">
        <v>2737094</v>
      </c>
      <c r="D71" s="12">
        <f t="shared" si="0"/>
        <v>363274.80257482245</v>
      </c>
      <c r="E71" s="12">
        <v>555073</v>
      </c>
      <c r="F71" s="12">
        <v>555073</v>
      </c>
      <c r="G71" s="12">
        <v>555073</v>
      </c>
    </row>
    <row r="72" spans="1:7" x14ac:dyDescent="0.25">
      <c r="A72" s="11" t="s">
        <v>34</v>
      </c>
      <c r="B72" s="7" t="s">
        <v>35</v>
      </c>
      <c r="C72" s="12">
        <v>100</v>
      </c>
      <c r="D72" s="12">
        <f t="shared" si="0"/>
        <v>13.272280841462605</v>
      </c>
      <c r="E72" s="12">
        <v>23</v>
      </c>
      <c r="F72" s="12">
        <v>23</v>
      </c>
      <c r="G72" s="12">
        <v>23</v>
      </c>
    </row>
    <row r="73" spans="1:7" x14ac:dyDescent="0.25">
      <c r="A73" s="11" t="s">
        <v>36</v>
      </c>
      <c r="B73" s="7" t="s">
        <v>37</v>
      </c>
      <c r="C73" s="12">
        <v>10000</v>
      </c>
      <c r="D73" s="12">
        <f t="shared" si="0"/>
        <v>1327.2280841462605</v>
      </c>
      <c r="E73" s="12">
        <v>3327</v>
      </c>
      <c r="F73" s="12">
        <v>3327</v>
      </c>
      <c r="G73" s="12">
        <v>3327</v>
      </c>
    </row>
    <row r="74" spans="1:7" x14ac:dyDescent="0.25">
      <c r="A74" s="11" t="s">
        <v>55</v>
      </c>
      <c r="B74" s="7" t="s">
        <v>56</v>
      </c>
      <c r="C74" s="12">
        <v>12000</v>
      </c>
      <c r="D74" s="12">
        <f t="shared" si="0"/>
        <v>1592.6737009755125</v>
      </c>
      <c r="E74" s="12"/>
      <c r="F74" s="12"/>
      <c r="G74" s="12"/>
    </row>
    <row r="75" spans="1:7" x14ac:dyDescent="0.25">
      <c r="A75" s="10" t="s">
        <v>25</v>
      </c>
      <c r="B75" s="7" t="s">
        <v>26</v>
      </c>
      <c r="C75" s="8">
        <f>C76+C77</f>
        <v>981070</v>
      </c>
      <c r="D75" s="8">
        <f t="shared" si="0"/>
        <v>130210.36565133717</v>
      </c>
      <c r="E75" s="8">
        <f>E76+E77</f>
        <v>532082</v>
      </c>
      <c r="F75" s="8">
        <f>F76+F77</f>
        <v>532082</v>
      </c>
      <c r="G75" s="8">
        <f>G76+G77</f>
        <v>532082</v>
      </c>
    </row>
    <row r="76" spans="1:7" x14ac:dyDescent="0.25">
      <c r="A76" s="11" t="s">
        <v>38</v>
      </c>
      <c r="B76" s="7" t="s">
        <v>39</v>
      </c>
      <c r="C76" s="12">
        <v>115500</v>
      </c>
      <c r="D76" s="12">
        <f t="shared" si="0"/>
        <v>15329.484371889308</v>
      </c>
      <c r="E76" s="12"/>
      <c r="F76" s="12"/>
      <c r="G76" s="12"/>
    </row>
    <row r="77" spans="1:7" x14ac:dyDescent="0.25">
      <c r="A77" s="11" t="s">
        <v>27</v>
      </c>
      <c r="B77" s="7" t="s">
        <v>28</v>
      </c>
      <c r="C77" s="12">
        <v>865570</v>
      </c>
      <c r="D77" s="12">
        <f t="shared" si="0"/>
        <v>114880.88127944787</v>
      </c>
      <c r="E77" s="12">
        <v>532082</v>
      </c>
      <c r="F77" s="12">
        <v>532082</v>
      </c>
      <c r="G77" s="12">
        <v>532082</v>
      </c>
    </row>
    <row r="78" spans="1:7" x14ac:dyDescent="0.25">
      <c r="A78" s="9" t="s">
        <v>57</v>
      </c>
      <c r="B78" s="7" t="s">
        <v>58</v>
      </c>
      <c r="C78" s="8">
        <f>C79</f>
        <v>25000</v>
      </c>
      <c r="D78" s="8">
        <f t="shared" si="0"/>
        <v>3318.0702103656513</v>
      </c>
      <c r="E78" s="8">
        <f t="shared" ref="E78:G79" si="2">E79</f>
        <v>3318</v>
      </c>
      <c r="F78" s="8">
        <f t="shared" si="2"/>
        <v>3318</v>
      </c>
      <c r="G78" s="8">
        <f t="shared" si="2"/>
        <v>3318</v>
      </c>
    </row>
    <row r="79" spans="1:7" x14ac:dyDescent="0.25">
      <c r="A79" s="10">
        <v>3</v>
      </c>
      <c r="B79" s="7" t="s">
        <v>12</v>
      </c>
      <c r="C79" s="8">
        <f>C80</f>
        <v>25000</v>
      </c>
      <c r="D79" s="8">
        <f t="shared" si="0"/>
        <v>3318.0702103656513</v>
      </c>
      <c r="E79" s="8">
        <f t="shared" si="2"/>
        <v>3318</v>
      </c>
      <c r="F79" s="8">
        <f t="shared" si="2"/>
        <v>3318</v>
      </c>
      <c r="G79" s="8">
        <f t="shared" si="2"/>
        <v>3318</v>
      </c>
    </row>
    <row r="80" spans="1:7" x14ac:dyDescent="0.25">
      <c r="A80" s="11" t="s">
        <v>15</v>
      </c>
      <c r="B80" s="7" t="s">
        <v>16</v>
      </c>
      <c r="C80" s="12">
        <v>25000</v>
      </c>
      <c r="D80" s="12">
        <f t="shared" si="0"/>
        <v>3318.0702103656513</v>
      </c>
      <c r="E80" s="12">
        <v>3318</v>
      </c>
      <c r="F80" s="12">
        <v>3318</v>
      </c>
      <c r="G80" s="12">
        <v>3318</v>
      </c>
    </row>
    <row r="81" spans="1:7" x14ac:dyDescent="0.25">
      <c r="A81" s="6" t="s">
        <v>42</v>
      </c>
      <c r="B81" s="7" t="s">
        <v>43</v>
      </c>
      <c r="C81" s="8">
        <f>C82</f>
        <v>15359499</v>
      </c>
      <c r="D81" s="8">
        <f t="shared" si="0"/>
        <v>2038555.8431216404</v>
      </c>
      <c r="E81" s="8">
        <f>E82</f>
        <v>2536529</v>
      </c>
      <c r="F81" s="8"/>
      <c r="G81" s="8"/>
    </row>
    <row r="82" spans="1:7" x14ac:dyDescent="0.25">
      <c r="A82" s="9" t="s">
        <v>44</v>
      </c>
      <c r="B82" s="7" t="s">
        <v>45</v>
      </c>
      <c r="C82" s="8">
        <f>+C83+C87</f>
        <v>15359499</v>
      </c>
      <c r="D82" s="8">
        <f t="shared" ref="D82:D103" si="3">+C82/7.5345</f>
        <v>2038555.8431216404</v>
      </c>
      <c r="E82" s="8">
        <f>+E83+E87</f>
        <v>2536529</v>
      </c>
      <c r="F82" s="8">
        <f>+F83+F87</f>
        <v>0</v>
      </c>
      <c r="G82" s="8">
        <f>+G83+G87</f>
        <v>0</v>
      </c>
    </row>
    <row r="83" spans="1:7" x14ac:dyDescent="0.25">
      <c r="A83" s="10" t="s">
        <v>11</v>
      </c>
      <c r="B83" s="7" t="s">
        <v>12</v>
      </c>
      <c r="C83" s="8">
        <f>+C84+C85+C86</f>
        <v>7991183</v>
      </c>
      <c r="D83" s="8">
        <f t="shared" si="3"/>
        <v>1060612.2503152166</v>
      </c>
      <c r="E83" s="8">
        <f>+E84+E85+E86</f>
        <v>1461009</v>
      </c>
      <c r="F83" s="8"/>
      <c r="G83" s="8"/>
    </row>
    <row r="84" spans="1:7" x14ac:dyDescent="0.25">
      <c r="A84" s="11" t="s">
        <v>13</v>
      </c>
      <c r="B84" s="7" t="s">
        <v>14</v>
      </c>
      <c r="C84" s="12">
        <v>1289306</v>
      </c>
      <c r="D84" s="12">
        <f t="shared" si="3"/>
        <v>171120.31322582785</v>
      </c>
      <c r="E84" s="12">
        <v>381748</v>
      </c>
      <c r="F84" s="12"/>
      <c r="G84" s="12"/>
    </row>
    <row r="85" spans="1:7" x14ac:dyDescent="0.25">
      <c r="A85" s="11" t="s">
        <v>15</v>
      </c>
      <c r="B85" s="7" t="s">
        <v>16</v>
      </c>
      <c r="C85" s="12">
        <v>6027264</v>
      </c>
      <c r="D85" s="12">
        <f t="shared" si="3"/>
        <v>799955.40513637266</v>
      </c>
      <c r="E85" s="12">
        <v>1079261</v>
      </c>
      <c r="F85" s="12"/>
      <c r="G85" s="12"/>
    </row>
    <row r="86" spans="1:7" x14ac:dyDescent="0.25">
      <c r="A86" s="11" t="s">
        <v>59</v>
      </c>
      <c r="B86" s="7" t="s">
        <v>60</v>
      </c>
      <c r="C86" s="12">
        <v>674613</v>
      </c>
      <c r="D86" s="12">
        <f t="shared" si="3"/>
        <v>89536.531953016121</v>
      </c>
      <c r="E86" s="12"/>
      <c r="F86" s="12"/>
      <c r="G86" s="12"/>
    </row>
    <row r="87" spans="1:7" x14ac:dyDescent="0.25">
      <c r="A87" s="10" t="s">
        <v>25</v>
      </c>
      <c r="B87" s="7" t="s">
        <v>26</v>
      </c>
      <c r="C87" s="8">
        <f>+C88</f>
        <v>7368316</v>
      </c>
      <c r="D87" s="8">
        <f t="shared" si="3"/>
        <v>977943.59280642378</v>
      </c>
      <c r="E87" s="8">
        <f>E88</f>
        <v>1075520</v>
      </c>
      <c r="F87" s="8"/>
      <c r="G87" s="8"/>
    </row>
    <row r="88" spans="1:7" x14ac:dyDescent="0.25">
      <c r="A88" s="11" t="s">
        <v>27</v>
      </c>
      <c r="B88" s="7" t="s">
        <v>28</v>
      </c>
      <c r="C88" s="12">
        <v>7368316</v>
      </c>
      <c r="D88" s="12">
        <f t="shared" si="3"/>
        <v>977943.59280642378</v>
      </c>
      <c r="E88" s="12">
        <v>1075520</v>
      </c>
      <c r="F88" s="12"/>
      <c r="G88" s="12"/>
    </row>
    <row r="89" spans="1:7" ht="22.5" x14ac:dyDescent="0.25">
      <c r="A89" s="6" t="s">
        <v>46</v>
      </c>
      <c r="B89" s="14" t="s">
        <v>47</v>
      </c>
      <c r="C89" s="8">
        <f>C90</f>
        <v>122766178</v>
      </c>
      <c r="D89" s="8">
        <f t="shared" si="3"/>
        <v>16293871.92248988</v>
      </c>
      <c r="E89" s="8">
        <f>E90+E95</f>
        <v>4964870</v>
      </c>
      <c r="F89" s="8"/>
      <c r="G89" s="8"/>
    </row>
    <row r="90" spans="1:7" x14ac:dyDescent="0.25">
      <c r="A90" s="9" t="s">
        <v>48</v>
      </c>
      <c r="B90" s="7" t="s">
        <v>49</v>
      </c>
      <c r="C90" s="8">
        <f>+C91+C93</f>
        <v>122766178</v>
      </c>
      <c r="D90" s="8">
        <f t="shared" si="3"/>
        <v>16293871.92248988</v>
      </c>
      <c r="E90" s="8">
        <f>+E91+E93</f>
        <v>4964870</v>
      </c>
      <c r="F90" s="8"/>
      <c r="G90" s="8"/>
    </row>
    <row r="91" spans="1:7" x14ac:dyDescent="0.25">
      <c r="A91" s="10" t="s">
        <v>11</v>
      </c>
      <c r="B91" s="7" t="s">
        <v>12</v>
      </c>
      <c r="C91" s="8">
        <f>+C92</f>
        <v>1868133</v>
      </c>
      <c r="D91" s="8">
        <f t="shared" si="3"/>
        <v>247943.85825204061</v>
      </c>
      <c r="E91" s="8">
        <f>E92</f>
        <v>167080</v>
      </c>
      <c r="F91" s="8"/>
      <c r="G91" s="8"/>
    </row>
    <row r="92" spans="1:7" x14ac:dyDescent="0.25">
      <c r="A92" s="11" t="s">
        <v>15</v>
      </c>
      <c r="B92" s="7" t="s">
        <v>16</v>
      </c>
      <c r="C92" s="12">
        <v>1868133</v>
      </c>
      <c r="D92" s="12">
        <f t="shared" si="3"/>
        <v>247943.85825204061</v>
      </c>
      <c r="E92" s="12">
        <v>167080</v>
      </c>
      <c r="F92" s="12"/>
      <c r="G92" s="12"/>
    </row>
    <row r="93" spans="1:7" x14ac:dyDescent="0.25">
      <c r="A93" s="10" t="s">
        <v>25</v>
      </c>
      <c r="B93" s="7" t="s">
        <v>26</v>
      </c>
      <c r="C93" s="8">
        <f>+C94</f>
        <v>120898045</v>
      </c>
      <c r="D93" s="8">
        <f t="shared" si="3"/>
        <v>16045928.064237839</v>
      </c>
      <c r="E93" s="8">
        <f>E94</f>
        <v>4797790</v>
      </c>
      <c r="F93" s="8"/>
      <c r="G93" s="8"/>
    </row>
    <row r="94" spans="1:7" x14ac:dyDescent="0.25">
      <c r="A94" s="11" t="s">
        <v>27</v>
      </c>
      <c r="B94" s="7" t="s">
        <v>28</v>
      </c>
      <c r="C94" s="12">
        <v>120898045</v>
      </c>
      <c r="D94" s="12">
        <f t="shared" si="3"/>
        <v>16045928.064237839</v>
      </c>
      <c r="E94" s="12">
        <v>4797790</v>
      </c>
      <c r="F94" s="12"/>
      <c r="G94" s="12"/>
    </row>
    <row r="95" spans="1:7" x14ac:dyDescent="0.25">
      <c r="A95" s="9">
        <v>12</v>
      </c>
      <c r="B95" s="7" t="s">
        <v>64</v>
      </c>
      <c r="C95" s="8"/>
      <c r="D95" s="8"/>
      <c r="E95" s="8">
        <v>0</v>
      </c>
      <c r="F95" s="8"/>
      <c r="G95" s="8"/>
    </row>
    <row r="96" spans="1:7" x14ac:dyDescent="0.25">
      <c r="A96" s="11">
        <v>3</v>
      </c>
      <c r="B96" s="7" t="s">
        <v>65</v>
      </c>
      <c r="C96" s="8"/>
      <c r="D96" s="8"/>
      <c r="E96" s="8">
        <v>0</v>
      </c>
      <c r="F96" s="8"/>
      <c r="G96" s="8"/>
    </row>
    <row r="97" spans="1:7" x14ac:dyDescent="0.25">
      <c r="A97" s="11">
        <v>32</v>
      </c>
      <c r="B97" s="7" t="s">
        <v>16</v>
      </c>
      <c r="C97" s="12"/>
      <c r="D97" s="12"/>
      <c r="E97" s="12">
        <v>0</v>
      </c>
      <c r="F97" s="12"/>
      <c r="G97" s="12"/>
    </row>
    <row r="98" spans="1:7" x14ac:dyDescent="0.25">
      <c r="A98" s="6" t="s">
        <v>50</v>
      </c>
      <c r="B98" s="7" t="s">
        <v>66</v>
      </c>
      <c r="C98" s="8">
        <f>C99</f>
        <v>39064202</v>
      </c>
      <c r="D98" s="8">
        <f t="shared" si="3"/>
        <v>5184710.597916252</v>
      </c>
      <c r="E98" s="8">
        <f>E99</f>
        <v>4496981</v>
      </c>
      <c r="F98" s="8"/>
      <c r="G98" s="8"/>
    </row>
    <row r="99" spans="1:7" x14ac:dyDescent="0.25">
      <c r="A99" s="9" t="s">
        <v>51</v>
      </c>
      <c r="B99" s="7" t="s">
        <v>52</v>
      </c>
      <c r="C99" s="8">
        <f>C100+C102</f>
        <v>39064202</v>
      </c>
      <c r="D99" s="8">
        <f t="shared" si="3"/>
        <v>5184710.597916252</v>
      </c>
      <c r="E99" s="8">
        <f>E100+E102</f>
        <v>4496981</v>
      </c>
      <c r="F99" s="8"/>
      <c r="G99" s="8"/>
    </row>
    <row r="100" spans="1:7" x14ac:dyDescent="0.25">
      <c r="A100" s="10" t="s">
        <v>11</v>
      </c>
      <c r="B100" s="7" t="s">
        <v>12</v>
      </c>
      <c r="C100" s="8"/>
      <c r="D100" s="8"/>
      <c r="E100" s="8">
        <f>E101</f>
        <v>57202</v>
      </c>
      <c r="F100" s="8"/>
      <c r="G100" s="8"/>
    </row>
    <row r="101" spans="1:7" x14ac:dyDescent="0.25">
      <c r="A101" s="11" t="s">
        <v>15</v>
      </c>
      <c r="B101" s="7" t="s">
        <v>16</v>
      </c>
      <c r="C101" s="12"/>
      <c r="D101" s="12"/>
      <c r="E101" s="12">
        <v>57202</v>
      </c>
      <c r="F101" s="12"/>
      <c r="G101" s="12"/>
    </row>
    <row r="102" spans="1:7" x14ac:dyDescent="0.25">
      <c r="A102" s="10" t="s">
        <v>25</v>
      </c>
      <c r="B102" s="7" t="s">
        <v>26</v>
      </c>
      <c r="C102" s="8">
        <f>+C103</f>
        <v>39064202</v>
      </c>
      <c r="D102" s="8">
        <f t="shared" si="3"/>
        <v>5184710.597916252</v>
      </c>
      <c r="E102" s="8">
        <f>E103</f>
        <v>4439779</v>
      </c>
      <c r="F102" s="8"/>
      <c r="G102" s="8"/>
    </row>
    <row r="103" spans="1:7" x14ac:dyDescent="0.25">
      <c r="A103" s="10" t="s">
        <v>27</v>
      </c>
      <c r="B103" s="7" t="s">
        <v>28</v>
      </c>
      <c r="C103" s="12">
        <v>39064202</v>
      </c>
      <c r="D103" s="12">
        <f t="shared" si="3"/>
        <v>5184710.597916252</v>
      </c>
      <c r="E103" s="12">
        <v>4439779</v>
      </c>
      <c r="F103" s="12"/>
      <c r="G103" s="12"/>
    </row>
    <row r="104" spans="1:7" x14ac:dyDescent="0.25">
      <c r="A104" s="6" t="s">
        <v>67</v>
      </c>
      <c r="B104" s="7" t="s">
        <v>68</v>
      </c>
      <c r="C104" s="8">
        <f>C105</f>
        <v>0</v>
      </c>
      <c r="D104" s="8">
        <f t="shared" ref="D104:D105" si="4">+C104/7.5345</f>
        <v>0</v>
      </c>
      <c r="E104" s="8">
        <f>E105</f>
        <v>43152</v>
      </c>
      <c r="F104" s="8">
        <v>43152</v>
      </c>
      <c r="G104" s="8">
        <v>43152</v>
      </c>
    </row>
    <row r="105" spans="1:7" x14ac:dyDescent="0.25">
      <c r="A105" s="9">
        <v>11</v>
      </c>
      <c r="B105" s="7" t="s">
        <v>10</v>
      </c>
      <c r="C105" s="8">
        <f>C109</f>
        <v>0</v>
      </c>
      <c r="D105" s="8">
        <f t="shared" si="4"/>
        <v>0</v>
      </c>
      <c r="E105" s="8">
        <f>E106+E108</f>
        <v>43152</v>
      </c>
      <c r="F105" s="8">
        <v>43152</v>
      </c>
      <c r="G105" s="8">
        <v>43152</v>
      </c>
    </row>
    <row r="106" spans="1:7" x14ac:dyDescent="0.25">
      <c r="A106" s="10" t="s">
        <v>11</v>
      </c>
      <c r="B106" s="7" t="s">
        <v>12</v>
      </c>
      <c r="C106" s="8"/>
      <c r="D106" s="8"/>
      <c r="E106" s="8">
        <f>E107</f>
        <v>43152</v>
      </c>
      <c r="F106" s="8">
        <v>43152</v>
      </c>
      <c r="G106" s="8">
        <v>43152</v>
      </c>
    </row>
    <row r="107" spans="1:7" x14ac:dyDescent="0.25">
      <c r="A107" s="11" t="s">
        <v>15</v>
      </c>
      <c r="B107" s="7" t="s">
        <v>16</v>
      </c>
      <c r="C107" s="12"/>
      <c r="D107" s="12"/>
      <c r="E107" s="12">
        <v>43152</v>
      </c>
      <c r="F107" s="12">
        <v>43152</v>
      </c>
      <c r="G107" s="12">
        <v>43152</v>
      </c>
    </row>
    <row r="110" spans="1:7" x14ac:dyDescent="0.25">
      <c r="A110" t="s">
        <v>71</v>
      </c>
    </row>
    <row r="111" spans="1:7" x14ac:dyDescent="0.25">
      <c r="E111" t="s">
        <v>69</v>
      </c>
    </row>
    <row r="113" spans="4:4" x14ac:dyDescent="0.25">
      <c r="D113" t="s">
        <v>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Mihaljevic</dc:creator>
  <cp:lastModifiedBy>Ankica Mihaljevic</cp:lastModifiedBy>
  <cp:lastPrinted>2022-12-13T13:46:42Z</cp:lastPrinted>
  <dcterms:created xsi:type="dcterms:W3CDTF">2022-10-10T12:22:57Z</dcterms:created>
  <dcterms:modified xsi:type="dcterms:W3CDTF">2022-12-14T10:40:24Z</dcterms:modified>
</cp:coreProperties>
</file>